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DanielW\Documents\openocean.wiki\stuff\"/>
    </mc:Choice>
  </mc:AlternateContent>
  <xr:revisionPtr revIDLastSave="0" documentId="12_ncr:500000_{820CB54C-798E-43E7-8AF5-881DE9134920}" xr6:coauthVersionLast="31" xr6:coauthVersionMax="31" xr10:uidLastSave="{00000000-0000-0000-0000-000000000000}"/>
  <bookViews>
    <workbookView xWindow="0" yWindow="0" windowWidth="28800" windowHeight="12225" xr2:uid="{00000000-000D-0000-FFFF-FFFF00000000}"/>
  </bookViews>
  <sheets>
    <sheet name="Tabelle1" sheetId="1" r:id="rId1"/>
    <sheet name="Tabelle2" sheetId="2" r:id="rId2"/>
  </sheets>
  <definedNames>
    <definedName name="DeviceTypes">Tabelle2!$B$4:$B$7</definedName>
    <definedName name="OpenHabDefs">Tabelle2!$B$4:$F$7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H9" i="1"/>
  <c r="H11" i="1"/>
  <c r="H12" i="1"/>
  <c r="H13" i="1"/>
  <c r="H14" i="1"/>
  <c r="H15" i="1"/>
  <c r="H16" i="1"/>
  <c r="H7" i="1"/>
  <c r="G11" i="1"/>
  <c r="G12" i="1"/>
  <c r="G13" i="1"/>
  <c r="G14" i="1"/>
  <c r="G15" i="1"/>
  <c r="G16" i="1"/>
  <c r="F11" i="1"/>
  <c r="F12" i="1"/>
  <c r="F13" i="1"/>
  <c r="F14" i="1"/>
  <c r="F15" i="1"/>
  <c r="F16" i="1"/>
  <c r="F7" i="2"/>
  <c r="E7" i="2"/>
  <c r="D7" i="2"/>
  <c r="E6" i="2" l="1"/>
  <c r="D6" i="2"/>
  <c r="E5" i="2"/>
  <c r="D5" i="2"/>
  <c r="E4" i="2"/>
  <c r="D4" i="2" l="1"/>
  <c r="D8" i="1" l="1"/>
  <c r="D9" i="1"/>
  <c r="D7" i="1"/>
  <c r="C8" i="1"/>
  <c r="C9" i="1"/>
  <c r="G9" i="1" s="1"/>
  <c r="C7" i="1"/>
  <c r="G7" i="1" l="1"/>
  <c r="F7" i="1"/>
  <c r="F8" i="1"/>
  <c r="G8" i="1"/>
  <c r="F9" i="1"/>
  <c r="G10" i="1"/>
  <c r="F10" i="1"/>
  <c r="H10" i="1"/>
</calcChain>
</file>

<file path=xl/sharedStrings.xml><?xml version="1.0" encoding="utf-8"?>
<sst xmlns="http://schemas.openxmlformats.org/spreadsheetml/2006/main" count="58" uniqueCount="53">
  <si>
    <t>FAM Base ID</t>
  </si>
  <si>
    <t>Id</t>
  </si>
  <si>
    <t>EnoceanPI Base Id</t>
  </si>
  <si>
    <t>EnoceanPI Id</t>
  </si>
  <si>
    <t>Gast</t>
  </si>
  <si>
    <t>WC</t>
  </si>
  <si>
    <t>Eltern</t>
  </si>
  <si>
    <t>Zimmer 2</t>
  </si>
  <si>
    <t>Büro</t>
  </si>
  <si>
    <t>Zimmer 1</t>
  </si>
  <si>
    <t>Bad</t>
  </si>
  <si>
    <t>Diele</t>
  </si>
  <si>
    <t>018d9ad8</t>
  </si>
  <si>
    <t>018dfc43</t>
  </si>
  <si>
    <t>Wohnzimmer</t>
  </si>
  <si>
    <t>018dffb2</t>
  </si>
  <si>
    <t>018da680</t>
  </si>
  <si>
    <t>018da054</t>
  </si>
  <si>
    <t>018dd675</t>
  </si>
  <si>
    <t>018caf37</t>
  </si>
  <si>
    <t>018db120</t>
  </si>
  <si>
    <t>018d99c8</t>
  </si>
  <si>
    <t>Empore</t>
  </si>
  <si>
    <t>018c1d41</t>
  </si>
  <si>
    <t>Kinderzimmer2</t>
  </si>
  <si>
    <t>Paul</t>
  </si>
  <si>
    <t>FSR14</t>
  </si>
  <si>
    <t>FUD14</t>
  </si>
  <si>
    <t>FSB14</t>
  </si>
  <si>
    <t>A5-38 Switch</t>
  </si>
  <si>
    <t>A5-38 Dimming</t>
  </si>
  <si>
    <t>Eltako FSB</t>
  </si>
  <si>
    <t>SR04</t>
  </si>
  <si>
    <t>A5-10</t>
  </si>
  <si>
    <t>Device Name</t>
  </si>
  <si>
    <t>Thing Type</t>
  </si>
  <si>
    <t>Thing definition</t>
  </si>
  <si>
    <t>Item1 definition</t>
  </si>
  <si>
    <t>Item2 definition</t>
  </si>
  <si>
    <t>Bridge Id</t>
  </si>
  <si>
    <t>Device Type</t>
  </si>
  <si>
    <t>Thing name</t>
  </si>
  <si>
    <t>Thing id</t>
  </si>
  <si>
    <t>aabbcc00</t>
  </si>
  <si>
    <t>ddeeff80</t>
  </si>
  <si>
    <t>Kitchen_Light</t>
  </si>
  <si>
    <t>Item 1</t>
  </si>
  <si>
    <t>Item 2</t>
  </si>
  <si>
    <t>Office_Dimmer</t>
  </si>
  <si>
    <t>Office_Rollershutter</t>
  </si>
  <si>
    <t>Bath_Panel</t>
  </si>
  <si>
    <t>abcdef01</t>
  </si>
  <si>
    <t>Sensors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</si>
</sst>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58"/>
  <sheetViews>
    <sheetView tabSelected="1" workbookViewId="0">
      <selection activeCell="E7" sqref="E7"/>
    </sheetView>
  </sheetViews>
  <sheetFormatPr baseColWidth="10" defaultRowHeight="15" x14ac:dyDescent="0.25"/>
  <cols>
    <col min="1" max="1" width="17" bestFit="1" customWidth="1"/>
    <col min="2" max="2" width="19.28515625" bestFit="1" customWidth="1"/>
    <col min="4" max="4" width="12.28515625" bestFit="1" customWidth="1"/>
    <col min="6" max="6" width="204" bestFit="1" customWidth="1"/>
    <col min="7" max="7" width="192.42578125" bestFit="1" customWidth="1"/>
    <col min="8" max="8" width="109" bestFit="1" customWidth="1"/>
  </cols>
  <sheetData>
    <row r="2" spans="1:8" x14ac:dyDescent="0.25">
      <c r="A2" t="s">
        <v>0</v>
      </c>
      <c r="B2" t="s">
        <v>43</v>
      </c>
      <c r="D2" t="s">
        <v>39</v>
      </c>
      <c r="E2" s="1" t="s">
        <v>51</v>
      </c>
    </row>
    <row r="3" spans="1:8" x14ac:dyDescent="0.25">
      <c r="A3" t="s">
        <v>2</v>
      </c>
      <c r="B3" t="s">
        <v>44</v>
      </c>
    </row>
    <row r="6" spans="1:8" x14ac:dyDescent="0.25">
      <c r="A6" t="s">
        <v>1</v>
      </c>
      <c r="B6" t="s">
        <v>41</v>
      </c>
      <c r="C6" t="s">
        <v>42</v>
      </c>
      <c r="D6" t="s">
        <v>3</v>
      </c>
      <c r="E6" t="s">
        <v>40</v>
      </c>
      <c r="F6" t="s">
        <v>36</v>
      </c>
      <c r="G6" t="s">
        <v>46</v>
      </c>
      <c r="H6" t="s">
        <v>47</v>
      </c>
    </row>
    <row r="7" spans="1:8" x14ac:dyDescent="0.25">
      <c r="A7" s="3">
        <v>1</v>
      </c>
      <c r="B7" t="s">
        <v>45</v>
      </c>
      <c r="C7" t="str">
        <f xml:space="preserve"> DEC2HEX(HEX2DEC($B$2) + $A7)</f>
        <v>AABBCC01</v>
      </c>
      <c r="D7" s="1" t="str">
        <f xml:space="preserve"> DEC2HEX(HEX2DEC($B$3) + $A7)</f>
        <v>DDEEFF81</v>
      </c>
      <c r="E7" t="s">
        <v>28</v>
      </c>
      <c r="F7" t="str">
        <f t="shared" ref="F7:F16" si="0">IF(OR(ISBLANK($E7),ISBLANK(VLOOKUP($E7,OpenHabDefs,3,FALSE))),"", SUBSTITUTE(SUBSTITUTE(SUBSTITUTE(VLOOKUP($E7,OpenHabDefs,3,FALSE),"[0]",$C7),"[1]",$B7),"[2]",$A7))</f>
        <v>Thing openocean:eltakoFSB:abcdef01:AABBCC01 "Kitchen_Light" (openocean:bridge:abcdef01) [senderIdOffset=1, sendingEEPId="A5_3F_7F_EltakoFSB", receivingEEPId="A5_3F_7F_EltakoFSB", broadcastMessages=true]</v>
      </c>
      <c r="G7" t="str">
        <f t="shared" ref="G7:G16" si="1">IF(OR(ISBLANK($E7),ISBLANK(VLOOKUP($E7,OpenHabDefs,4,FALSE))),"", SUBSTITUTE(SUBSTITUTE(SUBSTITUTE(VLOOKUP($E7,OpenHabDefs,4,FALSE),"[0]",$C7),"[1]",$B7),"[2]",$A7))</f>
        <v>Rollershutter Kitchen_Light_Rollershutter "Kitchen_Light" &lt;blinds&gt; {channel="openocean:eltakoFSB:abcdef01:AABBCC01:rollershutter"}</v>
      </c>
      <c r="H7" t="str">
        <f t="shared" ref="H7:H16" si="2">IF(OR(ISBLANK($E7),ISBLANK(VLOOKUP($E7,OpenHabDefs,5,FALSE))),"", SUBSTITUTE(SUBSTITUTE(SUBSTITUTE(VLOOKUP($E7,OpenHabDefs,5,FALSE),"[0]",$C7),"[1]",$B7),"[2]",$A7))</f>
        <v/>
      </c>
    </row>
    <row r="8" spans="1:8" x14ac:dyDescent="0.25">
      <c r="A8" s="3">
        <v>2</v>
      </c>
      <c r="B8" t="s">
        <v>48</v>
      </c>
      <c r="C8" t="str">
        <f t="shared" ref="C8:C9" si="3" xml:space="preserve"> DEC2HEX(HEX2DEC($B$2) + $A8)</f>
        <v>AABBCC02</v>
      </c>
      <c r="D8" t="str">
        <f t="shared" ref="D8:D9" si="4" xml:space="preserve"> DEC2HEX(HEX2DEC($B$3) + $A8)</f>
        <v>DDEEFF82</v>
      </c>
      <c r="E8" t="s">
        <v>27</v>
      </c>
      <c r="F8" t="str">
        <f t="shared" si="0"/>
        <v>Thing openocean:centralCommand:abcdef01:AABBCC02 "Office_Dimmer" (openocean:bridge:abcdef01) [senderIdOffset=2, sendingEEPId="A5_38_08_02", receivingEEPId="A5_38_08_02", broadcastMessages=true]</v>
      </c>
      <c r="G8" t="str">
        <f t="shared" si="1"/>
        <v>Dimmer Office_Dimmer_Dimmer "Office_Dimmer" &lt;light&gt; {channel="openocean:centralCommand:abcdef01:AABBCC02:dimmer"}</v>
      </c>
      <c r="H8" t="str">
        <f t="shared" si="2"/>
        <v/>
      </c>
    </row>
    <row r="9" spans="1:8" x14ac:dyDescent="0.25">
      <c r="A9" s="3">
        <v>3</v>
      </c>
      <c r="B9" t="s">
        <v>49</v>
      </c>
      <c r="C9" t="str">
        <f t="shared" si="3"/>
        <v>AABBCC03</v>
      </c>
      <c r="D9" t="str">
        <f t="shared" si="4"/>
        <v>DDEEFF83</v>
      </c>
      <c r="E9" t="s">
        <v>26</v>
      </c>
      <c r="F9" t="str">
        <f t="shared" si="0"/>
        <v>Thing openocean:centralCommand:abcdef01:AABBCC03 "Office_Rollershutter" (openocean:bridge:abcdef01) [senderIdOffset=3, sendingEEPId="A5_38_08_01", receivingEEPId="F6_00_00", broadcastMessages=true]</v>
      </c>
      <c r="G9" t="str">
        <f t="shared" si="1"/>
        <v>Switch Office_Rollershutter_Switch "Office_Rollershutter" &lt;light&gt; {channel="openocean:centralCommand:abcdef01:AABBCC03:lightSwitch"}</v>
      </c>
      <c r="H9" t="str">
        <f t="shared" si="2"/>
        <v/>
      </c>
    </row>
    <row r="10" spans="1:8" x14ac:dyDescent="0.25">
      <c r="A10" s="3"/>
      <c r="B10" s="3"/>
      <c r="F10" t="str">
        <f t="shared" si="0"/>
        <v/>
      </c>
      <c r="G10" t="str">
        <f t="shared" si="1"/>
        <v/>
      </c>
      <c r="H10" t="str">
        <f t="shared" si="2"/>
        <v/>
      </c>
    </row>
    <row r="11" spans="1:8" x14ac:dyDescent="0.25">
      <c r="A11" s="3"/>
      <c r="F11" t="str">
        <f t="shared" si="0"/>
        <v/>
      </c>
      <c r="G11" t="str">
        <f t="shared" si="1"/>
        <v/>
      </c>
      <c r="H11" t="str">
        <f t="shared" si="2"/>
        <v/>
      </c>
    </row>
    <row r="12" spans="1:8" x14ac:dyDescent="0.25">
      <c r="A12" s="3" t="s">
        <v>52</v>
      </c>
      <c r="F12" t="str">
        <f t="shared" si="0"/>
        <v/>
      </c>
      <c r="G12" t="str">
        <f t="shared" si="1"/>
        <v/>
      </c>
      <c r="H12" t="str">
        <f t="shared" si="2"/>
        <v/>
      </c>
    </row>
    <row r="13" spans="1:8" x14ac:dyDescent="0.25">
      <c r="A13" s="3"/>
      <c r="B13" s="3" t="s">
        <v>50</v>
      </c>
      <c r="C13">
        <v>12345678</v>
      </c>
      <c r="E13" t="s">
        <v>32</v>
      </c>
      <c r="F13" t="str">
        <f t="shared" si="0"/>
        <v>Thing openocean:roomOperatingPanel:abcdef01:12345678 "Bath_Panel" (openocean:bridge:abcdef01) [receivingEEPId="A5_10_06"]</v>
      </c>
      <c r="G13" t="str">
        <f t="shared" si="1"/>
        <v>Number Bath_Panel_Temperature "Bath_Panel" &lt;temperature&gt; {channel="openocean:roomOperatingPanel:abcdef01:12345678:temperature"}</v>
      </c>
      <c r="H13" t="str">
        <f t="shared" si="2"/>
        <v>Number Bath_Panel_SetPoint "Bath_Panel" {channel="openocean:roomOperatingPanel:abcdef01:12345678:setPoint"}</v>
      </c>
    </row>
    <row r="14" spans="1:8" x14ac:dyDescent="0.25">
      <c r="A14" s="3"/>
      <c r="B14" s="3"/>
      <c r="F14" t="str">
        <f t="shared" si="0"/>
        <v/>
      </c>
      <c r="G14" t="str">
        <f t="shared" si="1"/>
        <v/>
      </c>
      <c r="H14" t="str">
        <f t="shared" si="2"/>
        <v/>
      </c>
    </row>
    <row r="15" spans="1:8" x14ac:dyDescent="0.25">
      <c r="A15" s="3"/>
      <c r="F15" t="str">
        <f t="shared" si="0"/>
        <v/>
      </c>
      <c r="G15" t="str">
        <f t="shared" si="1"/>
        <v/>
      </c>
      <c r="H15" t="str">
        <f t="shared" si="2"/>
        <v/>
      </c>
    </row>
    <row r="16" spans="1:8" x14ac:dyDescent="0.25">
      <c r="A16" s="3"/>
      <c r="F16" t="str">
        <f t="shared" si="0"/>
        <v/>
      </c>
      <c r="G16" t="str">
        <f t="shared" si="1"/>
        <v/>
      </c>
      <c r="H16" t="str">
        <f t="shared" si="2"/>
        <v/>
      </c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x14ac:dyDescent="0.25">
      <c r="A20" s="3"/>
      <c r="B20" s="3"/>
      <c r="C20" s="3"/>
      <c r="D20" s="3"/>
    </row>
    <row r="21" spans="1:4" x14ac:dyDescent="0.25">
      <c r="A21" s="3"/>
      <c r="B21" s="3"/>
      <c r="C21" s="3"/>
      <c r="D21" s="3"/>
    </row>
    <row r="22" spans="1:4" x14ac:dyDescent="0.25">
      <c r="A22" s="3"/>
      <c r="B22" s="3"/>
      <c r="C22" s="3"/>
      <c r="D22" s="3"/>
    </row>
    <row r="23" spans="1:4" x14ac:dyDescent="0.25">
      <c r="A23" s="3"/>
      <c r="B23" s="3"/>
      <c r="C23" s="3"/>
      <c r="D23" s="3"/>
    </row>
    <row r="24" spans="1:4" x14ac:dyDescent="0.25">
      <c r="A24" s="3"/>
      <c r="B24" s="3"/>
      <c r="C24" s="3"/>
      <c r="D24" s="3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3"/>
      <c r="D26" s="3"/>
    </row>
    <row r="27" spans="1:4" x14ac:dyDescent="0.25">
      <c r="A27" s="3"/>
      <c r="B27" s="3"/>
      <c r="C27" s="3"/>
      <c r="D27" s="3"/>
    </row>
    <row r="28" spans="1:4" x14ac:dyDescent="0.25">
      <c r="A28" s="3"/>
      <c r="B28" s="3"/>
      <c r="C28" s="3"/>
      <c r="D28" s="3"/>
    </row>
    <row r="29" spans="1:4" x14ac:dyDescent="0.25">
      <c r="A29" s="3"/>
      <c r="B29" s="3"/>
      <c r="C29" s="3"/>
      <c r="D29" s="3"/>
    </row>
    <row r="30" spans="1:4" x14ac:dyDescent="0.25">
      <c r="A30" s="3"/>
      <c r="B30" s="3"/>
      <c r="C30" s="3"/>
      <c r="D30" s="3"/>
    </row>
    <row r="31" spans="1:4" x14ac:dyDescent="0.25">
      <c r="A31" s="3"/>
      <c r="B31" s="3"/>
      <c r="C31" s="3"/>
      <c r="D31" s="3"/>
    </row>
    <row r="32" spans="1:4" x14ac:dyDescent="0.25">
      <c r="A32" s="3"/>
      <c r="B32" s="3"/>
      <c r="C32" s="3"/>
      <c r="D32" s="3"/>
    </row>
    <row r="33" spans="1:4" x14ac:dyDescent="0.25">
      <c r="A33" s="3"/>
      <c r="B33" s="3"/>
      <c r="C33" s="3"/>
      <c r="D33" s="3"/>
    </row>
    <row r="34" spans="1:4" x14ac:dyDescent="0.25">
      <c r="A34" s="3"/>
      <c r="B34" s="3"/>
      <c r="C34" s="3"/>
      <c r="D34" s="3"/>
    </row>
    <row r="35" spans="1:4" x14ac:dyDescent="0.25">
      <c r="A35" s="3"/>
      <c r="B35" s="3"/>
      <c r="C35" s="3"/>
      <c r="D35" s="3"/>
    </row>
    <row r="36" spans="1:4" x14ac:dyDescent="0.25">
      <c r="A36" s="3"/>
      <c r="B36" s="3"/>
      <c r="C36" s="3"/>
      <c r="D36" s="3"/>
    </row>
    <row r="37" spans="1:4" x14ac:dyDescent="0.25">
      <c r="A37" s="3"/>
      <c r="B37" s="3"/>
      <c r="C37" s="3"/>
      <c r="D37" s="3"/>
    </row>
    <row r="38" spans="1:4" x14ac:dyDescent="0.25">
      <c r="A38" s="3"/>
      <c r="B38" s="3"/>
      <c r="C38" s="3"/>
      <c r="D38" s="3"/>
    </row>
    <row r="39" spans="1:4" x14ac:dyDescent="0.25">
      <c r="A39" s="3"/>
      <c r="B39" s="3"/>
      <c r="C39" s="3"/>
      <c r="D39" s="3"/>
    </row>
    <row r="40" spans="1:4" x14ac:dyDescent="0.25">
      <c r="A40" s="3"/>
      <c r="B40" s="3"/>
      <c r="C40" s="3"/>
      <c r="D40" s="3"/>
    </row>
    <row r="41" spans="1:4" x14ac:dyDescent="0.25">
      <c r="A41" s="3"/>
      <c r="B41" s="3"/>
      <c r="C41" s="3"/>
      <c r="D41" s="3"/>
    </row>
    <row r="42" spans="1:4" x14ac:dyDescent="0.25">
      <c r="A42" s="3"/>
      <c r="B42" s="3"/>
      <c r="C42" s="3"/>
      <c r="D42" s="3"/>
    </row>
    <row r="43" spans="1:4" x14ac:dyDescent="0.25">
      <c r="A43" s="3"/>
      <c r="B43" s="3"/>
      <c r="C43" s="3"/>
      <c r="D43" s="3"/>
    </row>
    <row r="44" spans="1:4" x14ac:dyDescent="0.25">
      <c r="A44" s="3"/>
      <c r="B44" s="3"/>
      <c r="C44" s="3"/>
      <c r="D44" s="3"/>
    </row>
    <row r="45" spans="1:4" x14ac:dyDescent="0.25">
      <c r="A45" s="3"/>
      <c r="B45" s="3"/>
      <c r="C45" s="3"/>
      <c r="D45" s="3"/>
    </row>
    <row r="46" spans="1:4" x14ac:dyDescent="0.25">
      <c r="A46" s="3"/>
      <c r="B46" s="3"/>
      <c r="C46" s="3"/>
      <c r="D46" s="3"/>
    </row>
    <row r="47" spans="1:4" x14ac:dyDescent="0.25">
      <c r="A47" s="3"/>
      <c r="B47" s="3"/>
      <c r="C47" s="3"/>
      <c r="D47" s="3"/>
    </row>
    <row r="49" spans="2:7" x14ac:dyDescent="0.25">
      <c r="B49" t="s">
        <v>11</v>
      </c>
      <c r="C49" t="s">
        <v>12</v>
      </c>
    </row>
    <row r="50" spans="2:7" x14ac:dyDescent="0.25">
      <c r="B50" t="s">
        <v>4</v>
      </c>
      <c r="C50" t="s">
        <v>13</v>
      </c>
    </row>
    <row r="51" spans="2:7" x14ac:dyDescent="0.25">
      <c r="B51" t="s">
        <v>14</v>
      </c>
      <c r="C51" t="s">
        <v>15</v>
      </c>
    </row>
    <row r="52" spans="2:7" x14ac:dyDescent="0.25">
      <c r="B52" t="s">
        <v>5</v>
      </c>
      <c r="C52" t="s">
        <v>16</v>
      </c>
    </row>
    <row r="53" spans="2:7" x14ac:dyDescent="0.25">
      <c r="B53" t="s">
        <v>6</v>
      </c>
      <c r="C53" t="s">
        <v>17</v>
      </c>
    </row>
    <row r="54" spans="2:7" x14ac:dyDescent="0.25">
      <c r="B54" t="s">
        <v>7</v>
      </c>
      <c r="C54" t="s">
        <v>18</v>
      </c>
      <c r="G54" t="s">
        <v>25</v>
      </c>
    </row>
    <row r="55" spans="2:7" x14ac:dyDescent="0.25">
      <c r="B55" t="s">
        <v>8</v>
      </c>
      <c r="C55" t="s">
        <v>19</v>
      </c>
    </row>
    <row r="56" spans="2:7" x14ac:dyDescent="0.25">
      <c r="B56" t="s">
        <v>9</v>
      </c>
      <c r="C56" t="s">
        <v>20</v>
      </c>
      <c r="G56" t="s">
        <v>24</v>
      </c>
    </row>
    <row r="57" spans="2:7" x14ac:dyDescent="0.25">
      <c r="B57" t="s">
        <v>10</v>
      </c>
      <c r="C57" t="s">
        <v>21</v>
      </c>
    </row>
    <row r="58" spans="2:7" x14ac:dyDescent="0.25">
      <c r="B58" t="s">
        <v>22</v>
      </c>
      <c r="C58" t="s">
        <v>23</v>
      </c>
    </row>
  </sheetData>
  <dataValidations count="1">
    <dataValidation type="list" allowBlank="1" showInputMessage="1" showErrorMessage="1" sqref="E7:E16" xr:uid="{00000000-0002-0000-0000-000000000000}">
      <formula1>DeviceTypes</formula1>
    </dataValidation>
  </dataValidation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7"/>
  <sheetViews>
    <sheetView workbookViewId="0">
      <selection activeCell="A14" sqref="A14"/>
    </sheetView>
  </sheetViews>
  <sheetFormatPr baseColWidth="10" defaultRowHeight="15" x14ac:dyDescent="0.25"/>
  <cols>
    <col min="2" max="2" width="14.85546875" bestFit="1" customWidth="1"/>
    <col min="3" max="3" width="14.42578125" bestFit="1" customWidth="1"/>
    <col min="4" max="4" width="182.42578125" bestFit="1" customWidth="1"/>
    <col min="5" max="5" width="108.7109375" bestFit="1" customWidth="1"/>
    <col min="6" max="6" width="15.42578125" bestFit="1" customWidth="1"/>
  </cols>
  <sheetData>
    <row r="2" spans="2:6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4" spans="2:6" x14ac:dyDescent="0.25">
      <c r="B4" t="s">
        <v>26</v>
      </c>
      <c r="C4" t="s">
        <v>29</v>
      </c>
      <c r="D4" s="2" t="str">
        <f xml:space="preserve"> CONCATENATE("Thing openocean:centralCommand:",Tabelle1!$E$2, ":[0] ""[1]"" (openocean:bridge:", Tabelle1!$E$2, ") [senderIdOffset=[2], sendingEEPId=""A5_38_08_01"", receivingEEPId=""F6_00_00"", broadcastMessages=true]")</f>
        <v>Thing openocean:centralCommand:abcdef01:[0] "[1]" (openocean:bridge:abcdef01) [senderIdOffset=[2], sendingEEPId="A5_38_08_01", receivingEEPId="F6_00_00", broadcastMessages=true]</v>
      </c>
      <c r="E4" s="2" t="str">
        <f xml:space="preserve"> CONCATENATE("Switch [1]_Switch ""[1]"" &lt;light&gt; {channel=""openocean:centralCommand:",Tabelle1!$E$2, ":[0]:lightSwitch""}")</f>
        <v>Switch [1]_Switch "[1]" &lt;light&gt; {channel="openocean:centralCommand:abcdef01:[0]:lightSwitch"}</v>
      </c>
      <c r="F4" s="2"/>
    </row>
    <row r="5" spans="2:6" x14ac:dyDescent="0.25">
      <c r="B5" t="s">
        <v>27</v>
      </c>
      <c r="C5" t="s">
        <v>30</v>
      </c>
      <c r="D5" s="2" t="str">
        <f xml:space="preserve"> CONCATENATE("Thing openocean:centralCommand:",Tabelle1!$E$2, ":[0] ""[1]"" (openocean:bridge:", Tabelle1!$E$2, ") [senderIdOffset=[2], sendingEEPId=""A5_38_08_02"", receivingEEPId=""A5_38_08_02"", broadcastMessages=true]")</f>
        <v>Thing openocean:centralCommand:abcdef01:[0] "[1]" (openocean:bridge:abcdef01) [senderIdOffset=[2], sendingEEPId="A5_38_08_02", receivingEEPId="A5_38_08_02", broadcastMessages=true]</v>
      </c>
      <c r="E5" s="2" t="str">
        <f xml:space="preserve"> CONCATENATE("Dimmer [1]_Dimmer ""[1]"" &lt;light&gt; {channel=""openocean:centralCommand:",Tabelle1!$E$2, ":[0]:dimmer""}")</f>
        <v>Dimmer [1]_Dimmer "[1]" &lt;light&gt; {channel="openocean:centralCommand:abcdef01:[0]:dimmer"}</v>
      </c>
    </row>
    <row r="6" spans="2:6" x14ac:dyDescent="0.25">
      <c r="B6" t="s">
        <v>28</v>
      </c>
      <c r="C6" t="s">
        <v>31</v>
      </c>
      <c r="D6" s="2" t="str">
        <f xml:space="preserve"> CONCATENATE("Thing openocean:eltakoFSB:",Tabelle1!$E$2, ":[0] ""[1]"" (openocean:bridge:", Tabelle1!$E$2, ") [senderIdOffset=[2], sendingEEPId=""A5_3F_7F_EltakoFSB"", receivingEEPId=""A5_3F_7F_EltakoFSB"", broadcastMessages=true]")</f>
        <v>Thing openocean:eltakoFSB:abcdef01:[0] "[1]" (openocean:bridge:abcdef01) [senderIdOffset=[2], sendingEEPId="A5_3F_7F_EltakoFSB", receivingEEPId="A5_3F_7F_EltakoFSB", broadcastMessages=true]</v>
      </c>
      <c r="E6" s="2" t="str">
        <f xml:space="preserve"> CONCATENATE("Rollershutter [1]_Rollershutter ""[1]"" &lt;blinds&gt; {channel=""openocean:eltakoFSB:",Tabelle1!$E$2, ":[0]:rollershutter""}")</f>
        <v>Rollershutter [1]_Rollershutter "[1]" &lt;blinds&gt; {channel="openocean:eltakoFSB:abcdef01:[0]:rollershutter"}</v>
      </c>
    </row>
    <row r="7" spans="2:6" x14ac:dyDescent="0.25">
      <c r="B7" t="s">
        <v>32</v>
      </c>
      <c r="C7" t="s">
        <v>33</v>
      </c>
      <c r="D7" s="2" t="str">
        <f xml:space="preserve"> CONCATENATE("Thing openocean:roomOperatingPanel:",Tabelle1!$E$2, ":[0] ""[1]"" (openocean:bridge:", Tabelle1!$E$2, ") [receivingEEPId=""A5_10_06""]")</f>
        <v>Thing openocean:roomOperatingPanel:abcdef01:[0] "[1]" (openocean:bridge:abcdef01) [receivingEEPId="A5_10_06"]</v>
      </c>
      <c r="E7" s="2" t="str">
        <f xml:space="preserve"> CONCATENATE("Number [1]_Temperature ""[1]"" &lt;temperature&gt; {channel=""openocean:roomOperatingPanel:",Tabelle1!$E$2, ":[0]:temperature""}")</f>
        <v>Number [1]_Temperature "[1]" &lt;temperature&gt; {channel="openocean:roomOperatingPanel:abcdef01:[0]:temperature"}</v>
      </c>
      <c r="F7" s="2" t="str">
        <f xml:space="preserve"> CONCATENATE("Number [1]_SetPoint ""[1]"" {channel=""openocean:roomOperatingPanel:",Tabelle1!$E$2, ":[0]:setPoint""}")</f>
        <v>Number [1]_SetPoint "[1]" {channel="openocean:roomOperatingPanel:abcdef01:[0]:setPoint"}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Tabelle1</vt:lpstr>
      <vt:lpstr>Tabelle2</vt:lpstr>
      <vt:lpstr>DeviceTypes</vt:lpstr>
      <vt:lpstr>OpenHabDefs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DanielW</dc:creator>
  <cp:lastModifiedBy>DanielW</cp:lastModifiedBy>
  <dcterms:created xsi:type="dcterms:W3CDTF">2017-11-10T09:53:27Z</dcterms:created>
  <dcterms:modified xsi:type="dcterms:W3CDTF">2018-04-05T21:30:26Z</dcterms:modified>
</cp:coreProperties>
</file>